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4 QUADRIMESTRE 2020" sheetId="1" r:id="rId1"/>
  </sheets>
  <definedNames/>
  <calcPr fullCalcOnLoad="1"/>
</workbook>
</file>

<file path=xl/sharedStrings.xml><?xml version="1.0" encoding="utf-8"?>
<sst xmlns="http://schemas.openxmlformats.org/spreadsheetml/2006/main" count="124" uniqueCount="122">
  <si>
    <t>RECEITAS</t>
  </si>
  <si>
    <t>Repasse do Contrato de gestão</t>
  </si>
  <si>
    <t xml:space="preserve">Receitas financeiras </t>
  </si>
  <si>
    <t>TOTAL</t>
  </si>
  <si>
    <t>GESTÃO OPERACIONAL</t>
  </si>
  <si>
    <t>Recursos Humanos</t>
  </si>
  <si>
    <t>1.1.1.1</t>
  </si>
  <si>
    <t>1.1.1.1.1</t>
  </si>
  <si>
    <t>Diretoria -  Área meio</t>
  </si>
  <si>
    <t>1.1.1.1.2</t>
  </si>
  <si>
    <t>Diretoria – Área fim</t>
  </si>
  <si>
    <t>1.1.1.2</t>
  </si>
  <si>
    <t>DEMAIS FUNCIONÁRIOS CLT</t>
  </si>
  <si>
    <t>1.1.1.2.1</t>
  </si>
  <si>
    <t>Funcionários –  Área meio</t>
  </si>
  <si>
    <t>1.1.1.2.2</t>
  </si>
  <si>
    <t>Funcionários –  Área fim</t>
  </si>
  <si>
    <t>ESTÁGIÁRIOS</t>
  </si>
  <si>
    <t>1.1.1.3</t>
  </si>
  <si>
    <t>Estágiários - Àrea Meio</t>
  </si>
  <si>
    <t>Estágiários - Àrea Fim</t>
  </si>
  <si>
    <t>MENORES APRENDIZES</t>
  </si>
  <si>
    <t>Menores aprendizes - Área Meio</t>
  </si>
  <si>
    <t>Menores aprendizes - Área Fim</t>
  </si>
  <si>
    <t>1.2</t>
  </si>
  <si>
    <t xml:space="preserve">Prestadores de serviços (Consultorias/Assessorias/Pessoas Jurídicas) </t>
  </si>
  <si>
    <t>1.2.1</t>
  </si>
  <si>
    <t>Limpeza</t>
  </si>
  <si>
    <t>1.2.2</t>
  </si>
  <si>
    <t>Vigilância / portaria / segurança</t>
  </si>
  <si>
    <t>1.2.3</t>
  </si>
  <si>
    <t>Assessoria Jurídica</t>
  </si>
  <si>
    <t>1.2.4</t>
  </si>
  <si>
    <t>Informática</t>
  </si>
  <si>
    <t>1.2.5</t>
  </si>
  <si>
    <t>Administrativa / RH</t>
  </si>
  <si>
    <t>1.2.6</t>
  </si>
  <si>
    <t>Assessoria Contábil</t>
  </si>
  <si>
    <t>1.2.7</t>
  </si>
  <si>
    <t>1.2.8</t>
  </si>
  <si>
    <t>Custos Administrativos</t>
  </si>
  <si>
    <t>2.2</t>
  </si>
  <si>
    <t>Àgua</t>
  </si>
  <si>
    <t>Telefone</t>
  </si>
  <si>
    <t>2.3</t>
  </si>
  <si>
    <t>Material de consumo, escritório e limpeza, etc...)</t>
  </si>
  <si>
    <t>Despesas tributárias e financeiras</t>
  </si>
  <si>
    <t>2.6</t>
  </si>
  <si>
    <t>Despesas diversas (correio, xerox, motoboy e etc...)</t>
  </si>
  <si>
    <t>Equipamentos / Implementos</t>
  </si>
  <si>
    <t>Programa de Edificações: Conservação, Manutenção e Segurança</t>
  </si>
  <si>
    <t>3.1</t>
  </si>
  <si>
    <t xml:space="preserve">Conservação e manutanção das edificações </t>
  </si>
  <si>
    <t>3.3</t>
  </si>
  <si>
    <t>3.4</t>
  </si>
  <si>
    <t>Seguros (predial, incêndio e etc...)</t>
  </si>
  <si>
    <t>3.6</t>
  </si>
  <si>
    <t>Programa de Exposições e Programação Cultural</t>
  </si>
  <si>
    <t>5.1</t>
  </si>
  <si>
    <t>Exposições Temporárias</t>
  </si>
  <si>
    <t>5.2</t>
  </si>
  <si>
    <t>Programação Cultural</t>
  </si>
  <si>
    <t>6.1</t>
  </si>
  <si>
    <t>6.2</t>
  </si>
  <si>
    <t>Programa  de Ações de Apoio ao SISEM-SP</t>
  </si>
  <si>
    <t>7.1</t>
  </si>
  <si>
    <t>Ações em Rede</t>
  </si>
  <si>
    <t>Programa de Comunicação</t>
  </si>
  <si>
    <t>8.1</t>
  </si>
  <si>
    <t>Plano de Comunicação, site, Projetos Gráficos e Materiais</t>
  </si>
  <si>
    <t>8.2</t>
  </si>
  <si>
    <t>Assessoria de imprensa e custos de publicidade</t>
  </si>
  <si>
    <t>Fundos</t>
  </si>
  <si>
    <t>9.1</t>
  </si>
  <si>
    <t>Fundo de Reserva (6% dos repasses dos 12 primeiros meses de vigência do contrato)</t>
  </si>
  <si>
    <t>9.2</t>
  </si>
  <si>
    <t>Fundo de Contingência</t>
  </si>
  <si>
    <t>Responsável pela Elaboração</t>
  </si>
  <si>
    <t>José Valdir Anzolim</t>
  </si>
  <si>
    <t>Rogério Gerlah Paganatto</t>
  </si>
  <si>
    <t>Emanoel Alves de Araújo</t>
  </si>
  <si>
    <t>Coordenador Financeiro</t>
  </si>
  <si>
    <t>CRC  1SP131987/O-3</t>
  </si>
  <si>
    <t xml:space="preserve">Diretor Curador e Executivo </t>
  </si>
  <si>
    <t xml:space="preserve">Contador </t>
  </si>
  <si>
    <t>ASSOCIAÇÃO MUSEU AFRO BRASIL                                                                                                                                             CONTRATO DE GESTÃO        003/2017</t>
  </si>
  <si>
    <t>Locação de Imóveis</t>
  </si>
  <si>
    <t xml:space="preserve">Utilidades públicas </t>
  </si>
  <si>
    <t>Energia Elétrica</t>
  </si>
  <si>
    <t>Gás</t>
  </si>
  <si>
    <t>Internet</t>
  </si>
  <si>
    <t>Uniformes e EPIs</t>
  </si>
  <si>
    <t>Viagens e Estadias</t>
  </si>
  <si>
    <t>Treinamento de Funcionários</t>
  </si>
  <si>
    <t>Outras Despesas</t>
  </si>
  <si>
    <t>Equipamentos e Implementos</t>
  </si>
  <si>
    <t>Custos Operacionais</t>
  </si>
  <si>
    <t>Plano Museológico</t>
  </si>
  <si>
    <t>Planejamento Estratégico</t>
  </si>
  <si>
    <t>Pesquisa de Público</t>
  </si>
  <si>
    <t>Programa de Acervo</t>
  </si>
  <si>
    <t>Conservação Preventiva do Acervo</t>
  </si>
  <si>
    <t>Restauro de Obras</t>
  </si>
  <si>
    <t>Aquisição de Livros</t>
  </si>
  <si>
    <t>Pesquisa Acervo(pesquisador temático e viagens)</t>
  </si>
  <si>
    <t>Programa  Educativo</t>
  </si>
  <si>
    <t>Contratação de Educadores por tempo Determinado</t>
  </si>
  <si>
    <t>Projetos, Materiais e equipamentos, Acessibilidade Comunicacional</t>
  </si>
  <si>
    <t>Recursos de Captação</t>
  </si>
  <si>
    <t>Captação de Recursos Operacionais(Bilheteria, C. Onerosa de Espaço, Loja, Café, Doações, Etc.</t>
  </si>
  <si>
    <t>Sando Anterior (Provisão de Férias)</t>
  </si>
  <si>
    <t>Auditoria Independente</t>
  </si>
  <si>
    <t xml:space="preserve">DIRIGENTES </t>
  </si>
  <si>
    <t>Serviços de conservação na fachada, calhas, caixilhos e telhados.</t>
  </si>
  <si>
    <t>Contratação projeto restauro.</t>
  </si>
  <si>
    <t>Despesas Gerais</t>
  </si>
  <si>
    <t>Sistema de monitoramento de Segurança e AVCB</t>
  </si>
  <si>
    <t>Saldos Anteriores para Utilização no Exercicio</t>
  </si>
  <si>
    <t>TERCEIRO QUADRIMESTRE 2020</t>
  </si>
  <si>
    <t>TOTAL TERCEIRO QUADRIMESTRE 2020</t>
  </si>
  <si>
    <t>São Paulo, 11 de janeiro de 2021</t>
  </si>
  <si>
    <t>Captação de Recursos Incentivados e não incentivados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</si>
</sst>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u val="single"/>
      <sz val="8"/>
      <name val="Verdana"/>
      <family val="2"/>
    </font>
    <font>
      <sz val="8"/>
      <name val="Verdana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54" fillId="0" borderId="0" xfId="50" applyFont="1" applyAlignment="1">
      <alignment wrapText="1"/>
    </xf>
    <xf numFmtId="9" fontId="55" fillId="33" borderId="0" xfId="5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9" fontId="56" fillId="33" borderId="0" xfId="50" applyFont="1" applyFill="1" applyBorder="1" applyAlignment="1">
      <alignment horizontal="center" vertical="justify" wrapText="1"/>
    </xf>
    <xf numFmtId="9" fontId="54" fillId="33" borderId="0" xfId="50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4" fillId="33" borderId="10" xfId="0" applyFont="1" applyFill="1" applyBorder="1" applyAlignment="1">
      <alignment horizontal="right" vertical="center" wrapText="1"/>
    </xf>
    <xf numFmtId="166" fontId="54" fillId="33" borderId="0" xfId="50" applyNumberFormat="1" applyFont="1" applyFill="1" applyBorder="1" applyAlignment="1">
      <alignment wrapText="1"/>
    </xf>
    <xf numFmtId="0" fontId="5" fillId="34" borderId="10" xfId="0" applyFont="1" applyFill="1" applyBorder="1" applyAlignment="1">
      <alignment horizontal="right" vertical="center" wrapText="1"/>
    </xf>
    <xf numFmtId="166" fontId="0" fillId="33" borderId="0" xfId="0" applyNumberFormat="1" applyFill="1" applyBorder="1" applyAlignment="1">
      <alignment wrapText="1"/>
    </xf>
    <xf numFmtId="0" fontId="6" fillId="34" borderId="10" xfId="0" applyFont="1" applyFill="1" applyBorder="1" applyAlignment="1">
      <alignment horizontal="right" vertical="center" wrapText="1"/>
    </xf>
    <xf numFmtId="166" fontId="0" fillId="0" borderId="0" xfId="0" applyNumberFormat="1" applyAlignment="1">
      <alignment wrapText="1"/>
    </xf>
    <xf numFmtId="4" fontId="7" fillId="33" borderId="11" xfId="62" applyNumberFormat="1" applyFont="1" applyFill="1" applyBorder="1" applyAlignment="1">
      <alignment wrapText="1"/>
    </xf>
    <xf numFmtId="165" fontId="54" fillId="33" borderId="0" xfId="5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wrapText="1"/>
    </xf>
    <xf numFmtId="9" fontId="54" fillId="33" borderId="0" xfId="50" applyFont="1" applyFill="1" applyAlignment="1">
      <alignment wrapText="1"/>
    </xf>
    <xf numFmtId="0" fontId="0" fillId="33" borderId="0" xfId="0" applyFill="1" applyAlignment="1">
      <alignment wrapText="1"/>
    </xf>
    <xf numFmtId="4" fontId="0" fillId="0" borderId="0" xfId="0" applyNumberFormat="1" applyAlignment="1">
      <alignment wrapText="1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wrapText="1"/>
    </xf>
    <xf numFmtId="0" fontId="14" fillId="35" borderId="12" xfId="0" applyFont="1" applyFill="1" applyBorder="1" applyAlignment="1">
      <alignment wrapText="1"/>
    </xf>
    <xf numFmtId="4" fontId="8" fillId="35" borderId="11" xfId="62" applyNumberFormat="1" applyFont="1" applyFill="1" applyBorder="1" applyAlignment="1">
      <alignment wrapText="1"/>
    </xf>
    <xf numFmtId="0" fontId="8" fillId="36" borderId="13" xfId="48" applyFont="1" applyFill="1" applyBorder="1" applyAlignment="1">
      <alignment wrapText="1"/>
      <protection/>
    </xf>
    <xf numFmtId="0" fontId="7" fillId="0" borderId="12" xfId="48" applyFont="1" applyBorder="1" applyAlignment="1">
      <alignment wrapText="1"/>
      <protection/>
    </xf>
    <xf numFmtId="0" fontId="13" fillId="33" borderId="12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horizontal="right" vertical="center" wrapText="1"/>
    </xf>
    <xf numFmtId="4" fontId="7" fillId="33" borderId="14" xfId="62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4" fontId="7" fillId="0" borderId="0" xfId="62" applyNumberFormat="1" applyFont="1" applyBorder="1" applyAlignment="1">
      <alignment wrapText="1"/>
    </xf>
    <xf numFmtId="4" fontId="7" fillId="0" borderId="16" xfId="62" applyNumberFormat="1" applyFont="1" applyBorder="1" applyAlignment="1">
      <alignment wrapText="1"/>
    </xf>
    <xf numFmtId="0" fontId="7" fillId="0" borderId="17" xfId="48" applyFont="1" applyBorder="1" applyAlignment="1">
      <alignment wrapText="1"/>
      <protection/>
    </xf>
    <xf numFmtId="4" fontId="7" fillId="33" borderId="18" xfId="62" applyNumberFormat="1" applyFont="1" applyFill="1" applyBorder="1" applyAlignment="1">
      <alignment wrapText="1"/>
    </xf>
    <xf numFmtId="17" fontId="8" fillId="36" borderId="19" xfId="0" applyNumberFormat="1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 wrapText="1"/>
    </xf>
    <xf numFmtId="4" fontId="8" fillId="37" borderId="11" xfId="62" applyNumberFormat="1" applyFont="1" applyFill="1" applyBorder="1" applyAlignment="1">
      <alignment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4" fontId="8" fillId="37" borderId="14" xfId="62" applyNumberFormat="1" applyFont="1" applyFill="1" applyBorder="1" applyAlignment="1">
      <alignment vertical="center" wrapText="1"/>
    </xf>
    <xf numFmtId="4" fontId="57" fillId="35" borderId="11" xfId="62" applyNumberFormat="1" applyFont="1" applyFill="1" applyBorder="1" applyAlignment="1">
      <alignment wrapText="1"/>
    </xf>
    <xf numFmtId="4" fontId="57" fillId="35" borderId="14" xfId="62" applyNumberFormat="1" applyFont="1" applyFill="1" applyBorder="1" applyAlignment="1">
      <alignment wrapText="1"/>
    </xf>
    <xf numFmtId="4" fontId="8" fillId="35" borderId="14" xfId="62" applyNumberFormat="1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4" fontId="7" fillId="33" borderId="14" xfId="62" applyNumberFormat="1" applyFont="1" applyFill="1" applyBorder="1" applyAlignment="1">
      <alignment vertical="center" wrapText="1"/>
    </xf>
    <xf numFmtId="4" fontId="7" fillId="38" borderId="11" xfId="62" applyNumberFormat="1" applyFont="1" applyFill="1" applyBorder="1" applyAlignment="1">
      <alignment vertical="center" wrapText="1"/>
    </xf>
    <xf numFmtId="4" fontId="7" fillId="38" borderId="14" xfId="62" applyNumberFormat="1" applyFont="1" applyFill="1" applyBorder="1" applyAlignment="1">
      <alignment vertical="center" wrapText="1"/>
    </xf>
    <xf numFmtId="4" fontId="7" fillId="33" borderId="14" xfId="62" applyNumberFormat="1" applyFont="1" applyFill="1" applyBorder="1" applyAlignment="1">
      <alignment wrapText="1"/>
    </xf>
    <xf numFmtId="4" fontId="58" fillId="33" borderId="14" xfId="62" applyNumberFormat="1" applyFont="1" applyFill="1" applyBorder="1" applyAlignment="1">
      <alignment wrapText="1"/>
    </xf>
    <xf numFmtId="0" fontId="16" fillId="37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4" fontId="7" fillId="33" borderId="19" xfId="62" applyNumberFormat="1" applyFont="1" applyFill="1" applyBorder="1" applyAlignment="1">
      <alignment vertical="center" wrapText="1"/>
    </xf>
    <xf numFmtId="4" fontId="7" fillId="33" borderId="20" xfId="62" applyNumberFormat="1" applyFont="1" applyFill="1" applyBorder="1" applyAlignment="1">
      <alignment vertical="center" wrapText="1"/>
    </xf>
    <xf numFmtId="0" fontId="7" fillId="33" borderId="17" xfId="0" applyFont="1" applyFill="1" applyBorder="1" applyAlignment="1">
      <alignment wrapText="1"/>
    </xf>
    <xf numFmtId="4" fontId="7" fillId="33" borderId="27" xfId="62" applyNumberFormat="1" applyFont="1" applyFill="1" applyBorder="1" applyAlignment="1">
      <alignment vertical="center" wrapText="1"/>
    </xf>
    <xf numFmtId="165" fontId="0" fillId="33" borderId="0" xfId="0" applyNumberFormat="1" applyFill="1" applyBorder="1" applyAlignment="1">
      <alignment wrapText="1"/>
    </xf>
    <xf numFmtId="0" fontId="17" fillId="33" borderId="0" xfId="0" applyFont="1" applyFill="1" applyAlignment="1">
      <alignment/>
    </xf>
    <xf numFmtId="4" fontId="7" fillId="33" borderId="11" xfId="63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1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2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3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4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752475</xdr:rowOff>
    </xdr:to>
    <xdr:pic>
      <xdr:nvPicPr>
        <xdr:cNvPr id="5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3790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B7">
      <selection activeCell="I12" sqref="I12"/>
    </sheetView>
  </sheetViews>
  <sheetFormatPr defaultColWidth="9.140625" defaultRowHeight="12.75"/>
  <cols>
    <col min="1" max="1" width="7.7109375" style="1" hidden="1" customWidth="1"/>
    <col min="2" max="2" width="49.421875" style="1" customWidth="1"/>
    <col min="3" max="3" width="19.57421875" style="1" customWidth="1"/>
    <col min="4" max="4" width="17.7109375" style="1" customWidth="1"/>
    <col min="5" max="5" width="19.7109375" style="1" customWidth="1"/>
    <col min="6" max="6" width="18.28125" style="1" customWidth="1"/>
    <col min="7" max="7" width="23.140625" style="1" customWidth="1"/>
    <col min="8" max="8" width="10.00390625" style="5" customWidth="1"/>
    <col min="9" max="9" width="23.57421875" style="1" customWidth="1"/>
    <col min="10" max="10" width="15.140625" style="1" customWidth="1"/>
    <col min="11" max="11" width="16.00390625" style="1" customWidth="1"/>
    <col min="12" max="12" width="14.28125" style="1" customWidth="1"/>
    <col min="13" max="13" width="18.421875" style="1" customWidth="1"/>
    <col min="14" max="16384" width="9.140625" style="1" customWidth="1"/>
  </cols>
  <sheetData>
    <row r="1" spans="5:7" ht="64.5" customHeight="1">
      <c r="E1" s="2"/>
      <c r="F1" s="3"/>
      <c r="G1" s="4" t="s">
        <v>118</v>
      </c>
    </row>
    <row r="2" spans="2:7" ht="13.5" thickBot="1">
      <c r="B2" s="82" t="s">
        <v>85</v>
      </c>
      <c r="C2" s="82"/>
      <c r="D2" s="82"/>
      <c r="E2" s="82"/>
      <c r="F2" s="82"/>
      <c r="G2" s="82"/>
    </row>
    <row r="3" spans="2:9" ht="22.5">
      <c r="B3" s="35" t="s">
        <v>0</v>
      </c>
      <c r="C3" s="45">
        <v>44075</v>
      </c>
      <c r="D3" s="45">
        <v>44105</v>
      </c>
      <c r="E3" s="45">
        <v>44136</v>
      </c>
      <c r="F3" s="45">
        <v>44166</v>
      </c>
      <c r="G3" s="46" t="s">
        <v>119</v>
      </c>
      <c r="H3" s="6"/>
      <c r="I3" s="10"/>
    </row>
    <row r="4" spans="2:9" ht="12.75">
      <c r="B4" s="36" t="s">
        <v>1</v>
      </c>
      <c r="C4" s="38">
        <v>835979.6</v>
      </c>
      <c r="D4" s="38">
        <v>835976.9</v>
      </c>
      <c r="E4" s="38">
        <v>835976.9</v>
      </c>
      <c r="F4" s="38">
        <v>835976.9</v>
      </c>
      <c r="G4" s="39">
        <f>C4+D4+E4+F4</f>
        <v>3343910.3</v>
      </c>
      <c r="H4" s="8"/>
      <c r="I4" s="7"/>
    </row>
    <row r="5" spans="2:13" ht="12.75">
      <c r="B5" s="37" t="s">
        <v>108</v>
      </c>
      <c r="C5" s="38">
        <f>C6+C7</f>
        <v>785.54</v>
      </c>
      <c r="D5" s="38">
        <f>D6+D7</f>
        <v>21526.59</v>
      </c>
      <c r="E5" s="38">
        <f>E6+E7</f>
        <v>13086.96</v>
      </c>
      <c r="F5" s="38">
        <f>F6+F7</f>
        <v>172747.86</v>
      </c>
      <c r="G5" s="39">
        <f>G6+G7</f>
        <v>208146.95</v>
      </c>
      <c r="H5" s="8"/>
      <c r="I5" s="10"/>
      <c r="J5" s="10"/>
      <c r="K5" s="10"/>
      <c r="L5" s="10"/>
      <c r="M5" s="10"/>
    </row>
    <row r="6" spans="2:9" ht="21">
      <c r="B6" s="37" t="s">
        <v>109</v>
      </c>
      <c r="C6" s="38">
        <v>785.54</v>
      </c>
      <c r="D6" s="38">
        <v>21526.59</v>
      </c>
      <c r="E6" s="38">
        <v>13086.96</v>
      </c>
      <c r="F6" s="38">
        <f>51367.86</f>
        <v>51367.86</v>
      </c>
      <c r="G6" s="39">
        <f>C6+D6+E6+F6</f>
        <v>86766.95</v>
      </c>
      <c r="H6" s="9"/>
      <c r="I6" s="10"/>
    </row>
    <row r="7" spans="2:9" ht="12.75">
      <c r="B7" s="37" t="s">
        <v>121</v>
      </c>
      <c r="C7" s="38">
        <v>0</v>
      </c>
      <c r="D7" s="38">
        <v>0</v>
      </c>
      <c r="E7" s="38">
        <v>0</v>
      </c>
      <c r="F7" s="38">
        <v>121380</v>
      </c>
      <c r="G7" s="39">
        <f>C7+D7+E7+F7</f>
        <v>121380</v>
      </c>
      <c r="H7" s="9"/>
      <c r="I7" s="7"/>
    </row>
    <row r="8" spans="2:9" ht="12.75">
      <c r="B8" s="37" t="s">
        <v>110</v>
      </c>
      <c r="C8" s="38">
        <v>0</v>
      </c>
      <c r="D8" s="38">
        <v>0</v>
      </c>
      <c r="E8" s="38">
        <v>0</v>
      </c>
      <c r="F8" s="38">
        <v>0</v>
      </c>
      <c r="G8" s="39">
        <f>C8+D8+E8+F8</f>
        <v>0</v>
      </c>
      <c r="H8" s="9"/>
      <c r="I8" s="10"/>
    </row>
    <row r="9" spans="2:9" ht="12.75">
      <c r="B9" s="78" t="s">
        <v>117</v>
      </c>
      <c r="C9" s="38">
        <v>0</v>
      </c>
      <c r="D9" s="38"/>
      <c r="E9" s="38"/>
      <c r="F9" s="38"/>
      <c r="G9" s="39">
        <f>C9+D9+E9+F9</f>
        <v>0</v>
      </c>
      <c r="H9" s="9"/>
      <c r="I9" s="7"/>
    </row>
    <row r="10" spans="2:9" ht="12.75">
      <c r="B10" s="36" t="s">
        <v>2</v>
      </c>
      <c r="C10" s="38">
        <v>2692.36</v>
      </c>
      <c r="D10" s="38">
        <v>2933.37</v>
      </c>
      <c r="E10" s="38">
        <v>3047.13</v>
      </c>
      <c r="F10" s="38">
        <v>2684.62</v>
      </c>
      <c r="G10" s="39">
        <f>C10+D10+E10+F10</f>
        <v>11357.48</v>
      </c>
      <c r="H10" s="9"/>
      <c r="I10" s="7"/>
    </row>
    <row r="11" spans="2:9" ht="13.5" thickBot="1">
      <c r="B11" s="43" t="s">
        <v>3</v>
      </c>
      <c r="C11" s="44">
        <f>C4+C5+C8+C9+C10</f>
        <v>839457.5</v>
      </c>
      <c r="D11" s="44">
        <f>D4+D5+D8+D9+D10</f>
        <v>860436.86</v>
      </c>
      <c r="E11" s="44">
        <f>E4+E5+E8+E9+E10</f>
        <v>852110.99</v>
      </c>
      <c r="F11" s="44">
        <f>F4+F5+F8+F9+F10</f>
        <v>1011409.38</v>
      </c>
      <c r="G11" s="44">
        <f>G4+G5+G8+G9+G10</f>
        <v>3563414.73</v>
      </c>
      <c r="H11" s="9"/>
      <c r="I11" s="10"/>
    </row>
    <row r="12" spans="2:9" ht="13.5" thickBot="1">
      <c r="B12" s="40"/>
      <c r="C12" s="41"/>
      <c r="D12" s="41"/>
      <c r="E12" s="41"/>
      <c r="F12" s="41"/>
      <c r="G12" s="42"/>
      <c r="H12" s="9"/>
      <c r="I12" s="7"/>
    </row>
    <row r="13" spans="1:9" ht="15">
      <c r="A13" s="11">
        <v>1</v>
      </c>
      <c r="B13" s="72" t="s">
        <v>4</v>
      </c>
      <c r="C13" s="73">
        <f>+C14+C27</f>
        <v>-486537.52</v>
      </c>
      <c r="D13" s="73">
        <f>+D14+D27</f>
        <v>-596082.02</v>
      </c>
      <c r="E13" s="73">
        <f>+E14+E27</f>
        <v>-882273.48</v>
      </c>
      <c r="F13" s="73">
        <f>+F14+F27</f>
        <v>-1187583.21</v>
      </c>
      <c r="G13" s="74">
        <f>+G14+G27</f>
        <v>-3152476.2300000004</v>
      </c>
      <c r="H13" s="12"/>
      <c r="I13" s="10"/>
    </row>
    <row r="14" spans="1:13" ht="12.75">
      <c r="A14" s="13"/>
      <c r="B14" s="71" t="s">
        <v>5</v>
      </c>
      <c r="C14" s="47">
        <f>C15+C18+C21+C24</f>
        <v>-325816.17000000004</v>
      </c>
      <c r="D14" s="47">
        <f>D15+D18+D21+D24</f>
        <v>-441253.8</v>
      </c>
      <c r="E14" s="47">
        <f>E15+E18+E21+E24</f>
        <v>-685669.27</v>
      </c>
      <c r="F14" s="47">
        <f>F15+F18+F21+F24</f>
        <v>-755060.8999999999</v>
      </c>
      <c r="G14" s="50">
        <f>G15+G18+G21+G24</f>
        <v>-2207800.14</v>
      </c>
      <c r="H14" s="12"/>
      <c r="I14" s="77"/>
      <c r="J14" s="77"/>
      <c r="K14" s="77"/>
      <c r="L14" s="77"/>
      <c r="M14" s="77"/>
    </row>
    <row r="15" spans="1:11" ht="12.75">
      <c r="A15" s="15" t="s">
        <v>6</v>
      </c>
      <c r="B15" s="48" t="s">
        <v>112</v>
      </c>
      <c r="C15" s="67">
        <f>C16+C17</f>
        <v>-78900.09</v>
      </c>
      <c r="D15" s="67">
        <f>D16+D17</f>
        <v>-79492.64</v>
      </c>
      <c r="E15" s="67">
        <f>E16+E17</f>
        <v>-122593.26999999999</v>
      </c>
      <c r="F15" s="67">
        <f>F16+F17</f>
        <v>-113552.15000000001</v>
      </c>
      <c r="G15" s="68">
        <f>G16+G17</f>
        <v>-394538.15</v>
      </c>
      <c r="H15" s="12"/>
      <c r="I15" s="10"/>
      <c r="J15" s="16"/>
      <c r="K15" s="16"/>
    </row>
    <row r="16" spans="1:9" ht="12.75">
      <c r="A16" s="15" t="s">
        <v>7</v>
      </c>
      <c r="B16" s="48" t="s">
        <v>8</v>
      </c>
      <c r="C16" s="79">
        <v>-25836.17</v>
      </c>
      <c r="D16" s="79">
        <v>-25407.35</v>
      </c>
      <c r="E16" s="79">
        <v>-54608.27</v>
      </c>
      <c r="F16" s="79">
        <v>-34256.55</v>
      </c>
      <c r="G16" s="68">
        <f aca="true" t="shared" si="0" ref="G16:G25">+C16+D16+E16+F16</f>
        <v>-140108.34</v>
      </c>
      <c r="H16" s="12"/>
      <c r="I16" s="14"/>
    </row>
    <row r="17" spans="1:9" ht="12.75">
      <c r="A17" s="15" t="s">
        <v>9</v>
      </c>
      <c r="B17" s="48" t="s">
        <v>10</v>
      </c>
      <c r="C17" s="79">
        <v>-53063.92</v>
      </c>
      <c r="D17" s="79">
        <v>-54085.29</v>
      </c>
      <c r="E17" s="79">
        <v>-67985</v>
      </c>
      <c r="F17" s="79">
        <v>-79295.6</v>
      </c>
      <c r="G17" s="68">
        <f t="shared" si="0"/>
        <v>-254429.81</v>
      </c>
      <c r="H17" s="12"/>
      <c r="I17" s="7"/>
    </row>
    <row r="18" spans="1:9" ht="12.75">
      <c r="A18" s="15" t="s">
        <v>11</v>
      </c>
      <c r="B18" s="48" t="s">
        <v>12</v>
      </c>
      <c r="C18" s="31">
        <f>C19+C20</f>
        <v>-244505.45</v>
      </c>
      <c r="D18" s="31">
        <f>D19+D20</f>
        <v>-359380.82999999996</v>
      </c>
      <c r="E18" s="31">
        <f>E19+E20</f>
        <v>-560665.67</v>
      </c>
      <c r="F18" s="31">
        <f>F19+F20</f>
        <v>-639098.4199999999</v>
      </c>
      <c r="G18" s="66">
        <f>G19+G20</f>
        <v>-1803650.37</v>
      </c>
      <c r="H18" s="12"/>
      <c r="I18" s="7"/>
    </row>
    <row r="19" spans="1:9" ht="12.75">
      <c r="A19" s="15" t="s">
        <v>13</v>
      </c>
      <c r="B19" s="48" t="s">
        <v>14</v>
      </c>
      <c r="C19" s="79">
        <v>-107011.61</v>
      </c>
      <c r="D19" s="79">
        <v>-145297.61</v>
      </c>
      <c r="E19" s="79">
        <v>-214550.41</v>
      </c>
      <c r="F19" s="79">
        <v>-238144.37</v>
      </c>
      <c r="G19" s="68">
        <f t="shared" si="0"/>
        <v>-705004</v>
      </c>
      <c r="H19" s="18"/>
      <c r="I19" s="10"/>
    </row>
    <row r="20" spans="1:9" ht="12.75">
      <c r="A20" s="15" t="s">
        <v>15</v>
      </c>
      <c r="B20" s="48" t="s">
        <v>16</v>
      </c>
      <c r="C20" s="79">
        <v>-137493.84</v>
      </c>
      <c r="D20" s="79">
        <v>-214083.22</v>
      </c>
      <c r="E20" s="79">
        <v>-346115.26</v>
      </c>
      <c r="F20" s="79">
        <v>-400954.05</v>
      </c>
      <c r="G20" s="68">
        <f t="shared" si="0"/>
        <v>-1098646.37</v>
      </c>
      <c r="H20" s="12"/>
      <c r="I20" s="7"/>
    </row>
    <row r="21" spans="1:9" ht="12.75">
      <c r="A21" s="15"/>
      <c r="B21" s="48" t="s">
        <v>17</v>
      </c>
      <c r="C21" s="17">
        <f>C22+C23</f>
        <v>0</v>
      </c>
      <c r="D21" s="17">
        <v>0</v>
      </c>
      <c r="E21" s="17">
        <f>E22+E23</f>
        <v>0</v>
      </c>
      <c r="F21" s="17">
        <f>F22+F23</f>
        <v>0</v>
      </c>
      <c r="G21" s="69">
        <f>G22+G23</f>
        <v>0</v>
      </c>
      <c r="H21" s="12"/>
      <c r="I21" s="7"/>
    </row>
    <row r="22" spans="1:9" ht="12.75">
      <c r="A22" s="15" t="s">
        <v>18</v>
      </c>
      <c r="B22" s="48" t="s">
        <v>19</v>
      </c>
      <c r="C22" s="31">
        <v>0</v>
      </c>
      <c r="D22" s="31">
        <v>0</v>
      </c>
      <c r="E22" s="31">
        <v>0</v>
      </c>
      <c r="F22" s="31">
        <v>0</v>
      </c>
      <c r="G22" s="68">
        <f t="shared" si="0"/>
        <v>0</v>
      </c>
      <c r="H22" s="12"/>
      <c r="I22" s="7"/>
    </row>
    <row r="23" spans="1:9" ht="12.75">
      <c r="A23" s="15"/>
      <c r="B23" s="48" t="s">
        <v>20</v>
      </c>
      <c r="C23" s="31">
        <v>0</v>
      </c>
      <c r="D23" s="31">
        <v>0</v>
      </c>
      <c r="E23" s="31">
        <v>0</v>
      </c>
      <c r="F23" s="31">
        <v>0</v>
      </c>
      <c r="G23" s="68">
        <f t="shared" si="0"/>
        <v>0</v>
      </c>
      <c r="H23" s="12"/>
      <c r="I23" s="7"/>
    </row>
    <row r="24" spans="1:9" ht="12.75">
      <c r="A24" s="15"/>
      <c r="B24" s="48" t="s">
        <v>21</v>
      </c>
      <c r="C24" s="31">
        <f>C25+C26</f>
        <v>-2410.63</v>
      </c>
      <c r="D24" s="31">
        <f>D25+D26</f>
        <v>-2380.33</v>
      </c>
      <c r="E24" s="31">
        <f>E25+E26</f>
        <v>-2410.33</v>
      </c>
      <c r="F24" s="31">
        <f>F25+F26</f>
        <v>-2410.33</v>
      </c>
      <c r="G24" s="66">
        <f>G25+G26</f>
        <v>-9611.619999999999</v>
      </c>
      <c r="H24" s="12"/>
      <c r="I24" s="7"/>
    </row>
    <row r="25" spans="1:9" ht="12.75">
      <c r="A25" s="15"/>
      <c r="B25" s="48" t="s">
        <v>22</v>
      </c>
      <c r="C25" s="31">
        <v>0</v>
      </c>
      <c r="D25" s="31">
        <v>0</v>
      </c>
      <c r="E25" s="31">
        <v>0</v>
      </c>
      <c r="F25" s="31">
        <v>0</v>
      </c>
      <c r="G25" s="68">
        <f t="shared" si="0"/>
        <v>0</v>
      </c>
      <c r="H25" s="12"/>
      <c r="I25" s="7"/>
    </row>
    <row r="26" spans="1:9" ht="12.75">
      <c r="A26" s="15"/>
      <c r="B26" s="48" t="s">
        <v>23</v>
      </c>
      <c r="C26" s="31">
        <v>-2410.63</v>
      </c>
      <c r="D26" s="31">
        <v>-2380.33</v>
      </c>
      <c r="E26" s="31">
        <v>-2410.33</v>
      </c>
      <c r="F26" s="31">
        <v>-2410.33</v>
      </c>
      <c r="G26" s="68">
        <f>+C26+D26+E26+F26</f>
        <v>-9611.619999999999</v>
      </c>
      <c r="H26" s="12"/>
      <c r="I26" s="7"/>
    </row>
    <row r="27" spans="1:13" ht="12.75">
      <c r="A27" s="19"/>
      <c r="B27" s="49" t="s">
        <v>115</v>
      </c>
      <c r="C27" s="47">
        <f>+C28+C37+C57+C65+C70+C73+C76+C78+C81</f>
        <v>-160721.35</v>
      </c>
      <c r="D27" s="47">
        <f>+D28+D37+D57+D65+D70+D73+D76+D78+D81</f>
        <v>-154828.22000000003</v>
      </c>
      <c r="E27" s="47">
        <f>+E28+E37+E57+E65+E70+E73+E76+E78+E81</f>
        <v>-196604.21000000002</v>
      </c>
      <c r="F27" s="47">
        <f>+F28+F37+F57+F65+F70+F73+F76+F78+F81</f>
        <v>-432522.31000000006</v>
      </c>
      <c r="G27" s="50">
        <f>+G28+G37+G57+G65+G70+G73+G76+G78+G81</f>
        <v>-944676.0900000001</v>
      </c>
      <c r="H27" s="12"/>
      <c r="I27" s="77"/>
      <c r="J27" s="77"/>
      <c r="K27" s="77"/>
      <c r="L27" s="77"/>
      <c r="M27" s="77"/>
    </row>
    <row r="28" spans="1:12" ht="22.5">
      <c r="A28" s="20" t="s">
        <v>24</v>
      </c>
      <c r="B28" s="33" t="s">
        <v>25</v>
      </c>
      <c r="C28" s="51">
        <f>+C29+C30+C31+C32+C33+C34+C35+C36</f>
        <v>-102491.79</v>
      </c>
      <c r="D28" s="51">
        <f>+D29+D30+D31+D32+D33+D34+D35+D36</f>
        <v>-91568.88</v>
      </c>
      <c r="E28" s="51">
        <f>+E29+E30+E31+E32+E33+E34+E35+E36</f>
        <v>-93142.64000000001</v>
      </c>
      <c r="F28" s="51">
        <f>+F29+F30+F31+F32+F33+F34+F35+F36</f>
        <v>-86879.97000000002</v>
      </c>
      <c r="G28" s="52">
        <f>+G29+G30+G31+G32+G33+G34+G35+G36</f>
        <v>-374083.28</v>
      </c>
      <c r="H28" s="12"/>
      <c r="I28" s="10"/>
      <c r="J28" s="10"/>
      <c r="K28" s="10"/>
      <c r="L28" s="10"/>
    </row>
    <row r="29" spans="1:9" ht="12.75">
      <c r="A29" s="20" t="s">
        <v>26</v>
      </c>
      <c r="B29" s="32" t="s">
        <v>27</v>
      </c>
      <c r="C29" s="79">
        <v>0</v>
      </c>
      <c r="D29" s="79">
        <v>0</v>
      </c>
      <c r="E29" s="79">
        <v>0</v>
      </c>
      <c r="F29" s="79">
        <v>0</v>
      </c>
      <c r="G29" s="70">
        <f aca="true" t="shared" si="1" ref="G29:G36">+C29+D29+E29+F29</f>
        <v>0</v>
      </c>
      <c r="H29" s="12"/>
      <c r="I29" s="10"/>
    </row>
    <row r="30" spans="1:9" ht="12.75">
      <c r="A30" s="20" t="s">
        <v>28</v>
      </c>
      <c r="B30" s="32" t="s">
        <v>29</v>
      </c>
      <c r="C30" s="79">
        <v>-37718.54</v>
      </c>
      <c r="D30" s="79">
        <v>-37718.54</v>
      </c>
      <c r="E30" s="79">
        <v>-37718.54</v>
      </c>
      <c r="F30" s="79">
        <v>-37718.54</v>
      </c>
      <c r="G30" s="70">
        <f t="shared" si="1"/>
        <v>-150874.16</v>
      </c>
      <c r="H30" s="12"/>
      <c r="I30" s="10"/>
    </row>
    <row r="31" spans="1:9" ht="12.75">
      <c r="A31" s="20" t="s">
        <v>30</v>
      </c>
      <c r="B31" s="32" t="s">
        <v>31</v>
      </c>
      <c r="C31" s="79">
        <v>-8608.5</v>
      </c>
      <c r="D31" s="79">
        <v>-8301.9</v>
      </c>
      <c r="E31" s="79">
        <v>-9607.42</v>
      </c>
      <c r="F31" s="79">
        <v>-8310.65</v>
      </c>
      <c r="G31" s="70">
        <f t="shared" si="1"/>
        <v>-34828.47</v>
      </c>
      <c r="H31" s="12"/>
      <c r="I31" s="10"/>
    </row>
    <row r="32" spans="1:9" ht="12.75">
      <c r="A32" s="20" t="s">
        <v>32</v>
      </c>
      <c r="B32" s="32" t="s">
        <v>33</v>
      </c>
      <c r="C32" s="79">
        <v>-30452.12</v>
      </c>
      <c r="D32" s="79">
        <v>-25442.39</v>
      </c>
      <c r="E32" s="79">
        <v>-36821.05</v>
      </c>
      <c r="F32" s="79">
        <v>-31742.79</v>
      </c>
      <c r="G32" s="70">
        <f t="shared" si="1"/>
        <v>-124458.35</v>
      </c>
      <c r="H32" s="12"/>
      <c r="I32" s="10"/>
    </row>
    <row r="33" spans="1:9" ht="12.75">
      <c r="A33" s="20" t="s">
        <v>34</v>
      </c>
      <c r="B33" s="32" t="s">
        <v>35</v>
      </c>
      <c r="C33" s="17">
        <v>0</v>
      </c>
      <c r="D33" s="17">
        <v>0</v>
      </c>
      <c r="E33" s="17">
        <v>0</v>
      </c>
      <c r="F33" s="17">
        <v>0</v>
      </c>
      <c r="G33" s="70">
        <f t="shared" si="1"/>
        <v>0</v>
      </c>
      <c r="H33" s="12"/>
      <c r="I33" s="7"/>
    </row>
    <row r="34" spans="1:9" ht="12.75">
      <c r="A34" s="20" t="s">
        <v>36</v>
      </c>
      <c r="B34" s="32" t="s">
        <v>37</v>
      </c>
      <c r="C34" s="79">
        <v>-7403.69</v>
      </c>
      <c r="D34" s="79">
        <v>-7403.69</v>
      </c>
      <c r="E34" s="79">
        <v>-7403.69</v>
      </c>
      <c r="F34" s="79">
        <v>-7403.69</v>
      </c>
      <c r="G34" s="70">
        <f t="shared" si="1"/>
        <v>-29614.76</v>
      </c>
      <c r="H34" s="12"/>
      <c r="I34" s="7"/>
    </row>
    <row r="35" spans="1:9" ht="12.75">
      <c r="A35" s="20" t="s">
        <v>38</v>
      </c>
      <c r="B35" s="32" t="s">
        <v>111</v>
      </c>
      <c r="C35" s="17">
        <v>-17492.71</v>
      </c>
      <c r="D35" s="17">
        <v>-11661.81</v>
      </c>
      <c r="E35" s="31">
        <v>0</v>
      </c>
      <c r="F35" s="31">
        <v>0</v>
      </c>
      <c r="G35" s="70">
        <f t="shared" si="1"/>
        <v>-29154.519999999997</v>
      </c>
      <c r="H35" s="12"/>
      <c r="I35" s="7"/>
    </row>
    <row r="36" spans="1:9" ht="12.75">
      <c r="A36" s="20" t="s">
        <v>39</v>
      </c>
      <c r="B36" s="32" t="s">
        <v>94</v>
      </c>
      <c r="C36" s="79">
        <v>-816.23</v>
      </c>
      <c r="D36" s="79">
        <v>-1040.55</v>
      </c>
      <c r="E36" s="79">
        <v>-1591.94</v>
      </c>
      <c r="F36" s="79">
        <v>-1704.3</v>
      </c>
      <c r="G36" s="70">
        <f t="shared" si="1"/>
        <v>-5153.02</v>
      </c>
      <c r="H36" s="12"/>
      <c r="I36" s="7"/>
    </row>
    <row r="37" spans="1:9" ht="12.75">
      <c r="A37" s="22">
        <v>2</v>
      </c>
      <c r="B37" s="33" t="s">
        <v>40</v>
      </c>
      <c r="C37" s="34">
        <f>C39+C45+C46+C47+C48+C49+C50+C51+C53</f>
        <v>-18056.57</v>
      </c>
      <c r="D37" s="34">
        <f>D39+D45+D46+D47+D48+D49+D50+D51</f>
        <v>-23332.600000000002</v>
      </c>
      <c r="E37" s="34">
        <f>E39+E45+E46+E47+E48+E49+E50+E51</f>
        <v>-39915.77</v>
      </c>
      <c r="F37" s="34">
        <f>F39+F45+F46+F47+F48+F49+F50+F51</f>
        <v>-51422.700000000004</v>
      </c>
      <c r="G37" s="53">
        <f>G39+G45+G46+G47+G48+G49+G50+G51</f>
        <v>-132727.64</v>
      </c>
      <c r="H37" s="12"/>
      <c r="I37" s="7"/>
    </row>
    <row r="38" spans="1:9" ht="12.75">
      <c r="A38" s="23"/>
      <c r="B38" s="32" t="s">
        <v>86</v>
      </c>
      <c r="C38" s="17">
        <v>0</v>
      </c>
      <c r="D38" s="17">
        <v>0</v>
      </c>
      <c r="E38" s="17">
        <v>0</v>
      </c>
      <c r="F38" s="17">
        <v>0</v>
      </c>
      <c r="G38" s="66">
        <f aca="true" t="shared" si="2" ref="G38:G50">C38+D38+E38+F38</f>
        <v>0</v>
      </c>
      <c r="H38" s="12"/>
      <c r="I38" s="7"/>
    </row>
    <row r="39" spans="1:9" ht="12.75">
      <c r="A39" s="23" t="s">
        <v>41</v>
      </c>
      <c r="B39" s="32" t="s">
        <v>87</v>
      </c>
      <c r="C39" s="17">
        <f>C40+C41+C42+C43+C44</f>
        <v>-14049.36</v>
      </c>
      <c r="D39" s="17">
        <f>D40+D41+D42+D43+D44</f>
        <v>-13364.72</v>
      </c>
      <c r="E39" s="17">
        <f>E40+E41+E42+E43+E44</f>
        <v>-15330.28</v>
      </c>
      <c r="F39" s="17">
        <f>F40+F41+F42+F43+F44</f>
        <v>-16556.79</v>
      </c>
      <c r="G39" s="17">
        <f>G40+G41+G42+G43+G44</f>
        <v>-59301.149999999994</v>
      </c>
      <c r="H39" s="12"/>
      <c r="I39" s="10"/>
    </row>
    <row r="40" spans="1:9" ht="12.75">
      <c r="A40" s="23"/>
      <c r="B40" s="32" t="s">
        <v>42</v>
      </c>
      <c r="C40" s="31">
        <v>-1262.32</v>
      </c>
      <c r="D40" s="31">
        <v>-688.6</v>
      </c>
      <c r="E40" s="31">
        <v>-1841.22</v>
      </c>
      <c r="F40" s="31">
        <v>-2138.24</v>
      </c>
      <c r="G40" s="66">
        <f t="shared" si="2"/>
        <v>-5930.38</v>
      </c>
      <c r="H40" s="12"/>
      <c r="I40" s="10"/>
    </row>
    <row r="41" spans="1:9" ht="12.75">
      <c r="A41" s="23"/>
      <c r="B41" s="32" t="s">
        <v>88</v>
      </c>
      <c r="C41" s="31">
        <v>-6799.71</v>
      </c>
      <c r="D41" s="31">
        <v>-6756.8</v>
      </c>
      <c r="E41" s="31">
        <v>-7531.31</v>
      </c>
      <c r="F41" s="31">
        <v>-8527.88</v>
      </c>
      <c r="G41" s="66">
        <f t="shared" si="2"/>
        <v>-29615.699999999997</v>
      </c>
      <c r="H41" s="12"/>
      <c r="I41" s="10"/>
    </row>
    <row r="42" spans="1:9" ht="12.75">
      <c r="A42" s="23"/>
      <c r="B42" s="32" t="s">
        <v>89</v>
      </c>
      <c r="C42" s="17">
        <v>0</v>
      </c>
      <c r="D42" s="17">
        <v>0</v>
      </c>
      <c r="E42" s="17">
        <v>0</v>
      </c>
      <c r="F42" s="17">
        <v>0</v>
      </c>
      <c r="G42" s="66">
        <f t="shared" si="2"/>
        <v>0</v>
      </c>
      <c r="H42" s="12"/>
      <c r="I42" s="10"/>
    </row>
    <row r="43" spans="1:9" ht="12.75">
      <c r="A43" s="23"/>
      <c r="B43" s="32" t="s">
        <v>90</v>
      </c>
      <c r="C43" s="31">
        <v>-3891.29</v>
      </c>
      <c r="D43" s="31">
        <v>-3810.01</v>
      </c>
      <c r="E43" s="31">
        <v>-3810.01</v>
      </c>
      <c r="F43" s="31">
        <v>-3810.01</v>
      </c>
      <c r="G43" s="66">
        <f t="shared" si="2"/>
        <v>-15321.320000000002</v>
      </c>
      <c r="H43" s="12"/>
      <c r="I43" s="7"/>
    </row>
    <row r="44" spans="1:9" ht="12.75">
      <c r="A44" s="23"/>
      <c r="B44" s="32" t="s">
        <v>43</v>
      </c>
      <c r="C44" s="79">
        <v>-2096.04</v>
      </c>
      <c r="D44" s="79">
        <v>-2109.31</v>
      </c>
      <c r="E44" s="79">
        <v>-2147.74</v>
      </c>
      <c r="F44" s="79">
        <v>-2080.66</v>
      </c>
      <c r="G44" s="66">
        <f t="shared" si="2"/>
        <v>-8433.75</v>
      </c>
      <c r="H44" s="12"/>
      <c r="I44" s="7"/>
    </row>
    <row r="45" spans="1:9" ht="12.75">
      <c r="A45" s="23"/>
      <c r="B45" s="32" t="s">
        <v>91</v>
      </c>
      <c r="C45" s="17">
        <v>0</v>
      </c>
      <c r="D45" s="17">
        <v>-520</v>
      </c>
      <c r="E45" s="17">
        <v>-3225.81</v>
      </c>
      <c r="F45" s="17">
        <v>-1761.63</v>
      </c>
      <c r="G45" s="66">
        <f t="shared" si="2"/>
        <v>-5507.4400000000005</v>
      </c>
      <c r="H45" s="12"/>
      <c r="I45" s="7"/>
    </row>
    <row r="46" spans="1:9" ht="12.75">
      <c r="A46" s="23"/>
      <c r="B46" s="32" t="s">
        <v>92</v>
      </c>
      <c r="C46" s="17">
        <v>0</v>
      </c>
      <c r="D46" s="17">
        <v>0</v>
      </c>
      <c r="E46" s="17">
        <v>0</v>
      </c>
      <c r="F46" s="17">
        <v>0</v>
      </c>
      <c r="G46" s="66">
        <f t="shared" si="2"/>
        <v>0</v>
      </c>
      <c r="H46" s="12"/>
      <c r="I46" s="7"/>
    </row>
    <row r="47" spans="1:9" ht="12.75">
      <c r="A47" s="23" t="s">
        <v>44</v>
      </c>
      <c r="B47" s="32" t="s">
        <v>45</v>
      </c>
      <c r="C47" s="79">
        <v>-283.7</v>
      </c>
      <c r="D47" s="79">
        <v>-2734.53</v>
      </c>
      <c r="E47" s="17">
        <v>-6118.46</v>
      </c>
      <c r="F47" s="79">
        <v>-1857.4</v>
      </c>
      <c r="G47" s="66">
        <f t="shared" si="2"/>
        <v>-10994.09</v>
      </c>
      <c r="H47" s="12"/>
      <c r="I47" s="7"/>
    </row>
    <row r="48" spans="1:9" ht="12.75">
      <c r="A48" s="23"/>
      <c r="B48" s="32" t="s">
        <v>46</v>
      </c>
      <c r="C48" s="79">
        <v>-3017.76</v>
      </c>
      <c r="D48" s="17">
        <v>-3516.08</v>
      </c>
      <c r="E48" s="17">
        <v>-4315.14</v>
      </c>
      <c r="F48" s="17">
        <v>-3231.83</v>
      </c>
      <c r="G48" s="66">
        <f t="shared" si="2"/>
        <v>-14080.81</v>
      </c>
      <c r="H48" s="12"/>
      <c r="I48" s="7"/>
    </row>
    <row r="49" spans="1:9" ht="12.75">
      <c r="A49" s="23" t="s">
        <v>47</v>
      </c>
      <c r="B49" s="32" t="s">
        <v>48</v>
      </c>
      <c r="C49" s="31">
        <v>-705.75</v>
      </c>
      <c r="D49" s="31">
        <v>-3197.27</v>
      </c>
      <c r="E49" s="31">
        <v>-5567.8</v>
      </c>
      <c r="F49" s="31">
        <v>-1884.5</v>
      </c>
      <c r="G49" s="66">
        <f t="shared" si="2"/>
        <v>-11355.32</v>
      </c>
      <c r="H49" s="12"/>
      <c r="I49" s="10"/>
    </row>
    <row r="50" spans="1:9" ht="12.75">
      <c r="A50" s="23"/>
      <c r="B50" s="32" t="s">
        <v>93</v>
      </c>
      <c r="C50" s="31">
        <v>0</v>
      </c>
      <c r="D50" s="17">
        <v>0</v>
      </c>
      <c r="E50" s="17">
        <v>0</v>
      </c>
      <c r="F50" s="31">
        <v>-5100</v>
      </c>
      <c r="G50" s="66">
        <f t="shared" si="2"/>
        <v>-5100</v>
      </c>
      <c r="H50" s="12"/>
      <c r="I50" s="7"/>
    </row>
    <row r="51" spans="1:9" ht="12.75">
      <c r="A51" s="23"/>
      <c r="B51" s="32" t="s">
        <v>94</v>
      </c>
      <c r="C51" s="17">
        <v>0</v>
      </c>
      <c r="D51" s="17">
        <v>0</v>
      </c>
      <c r="E51" s="17">
        <f>E52+E53+E54+E55+E56</f>
        <v>-5358.28</v>
      </c>
      <c r="F51" s="17">
        <f>F52+F53+F54+F55+F56</f>
        <v>-21030.550000000003</v>
      </c>
      <c r="G51" s="69">
        <f>G52+G53+G54+G55+G56</f>
        <v>-26388.83</v>
      </c>
      <c r="H51" s="12"/>
      <c r="I51" s="7"/>
    </row>
    <row r="52" spans="1:11" ht="12.75">
      <c r="A52" s="23"/>
      <c r="B52" s="32" t="s">
        <v>95</v>
      </c>
      <c r="C52" s="17">
        <v>0</v>
      </c>
      <c r="D52" s="17">
        <v>0</v>
      </c>
      <c r="E52" s="17">
        <v>-4888.28</v>
      </c>
      <c r="F52" s="17">
        <v>-7713.51</v>
      </c>
      <c r="G52" s="66">
        <f>C52+D52+E52+F52</f>
        <v>-12601.79</v>
      </c>
      <c r="H52" s="12"/>
      <c r="I52" s="10"/>
      <c r="K52" s="24"/>
    </row>
    <row r="53" spans="1:9" ht="12.75">
      <c r="A53" s="23"/>
      <c r="B53" s="32" t="s">
        <v>96</v>
      </c>
      <c r="C53" s="31">
        <v>0</v>
      </c>
      <c r="D53" s="31">
        <v>0</v>
      </c>
      <c r="E53" s="17">
        <v>-470</v>
      </c>
      <c r="F53" s="17">
        <v>-13317.04</v>
      </c>
      <c r="G53" s="66">
        <f>C53+D53+E53+F53</f>
        <v>-13787.04</v>
      </c>
      <c r="H53" s="12"/>
      <c r="I53" s="7"/>
    </row>
    <row r="54" spans="1:9" ht="12.75">
      <c r="A54" s="23"/>
      <c r="B54" s="32" t="s">
        <v>97</v>
      </c>
      <c r="C54" s="17">
        <v>0</v>
      </c>
      <c r="D54" s="17">
        <v>0</v>
      </c>
      <c r="E54" s="17">
        <v>0</v>
      </c>
      <c r="F54" s="17">
        <v>0</v>
      </c>
      <c r="G54" s="66">
        <f>C54+D54+E54+F54</f>
        <v>0</v>
      </c>
      <c r="H54" s="12"/>
      <c r="I54" s="7"/>
    </row>
    <row r="55" spans="1:9" ht="12.75">
      <c r="A55" s="23"/>
      <c r="B55" s="32" t="s">
        <v>98</v>
      </c>
      <c r="C55" s="17">
        <v>0</v>
      </c>
      <c r="D55" s="17">
        <v>0</v>
      </c>
      <c r="E55" s="17">
        <v>0</v>
      </c>
      <c r="F55" s="17">
        <v>0</v>
      </c>
      <c r="G55" s="66">
        <f>C55+D55+E55+F55</f>
        <v>0</v>
      </c>
      <c r="H55" s="12"/>
      <c r="I55" s="10"/>
    </row>
    <row r="56" spans="1:9" ht="12.75">
      <c r="A56" s="23"/>
      <c r="B56" s="32" t="s">
        <v>99</v>
      </c>
      <c r="C56" s="17">
        <v>0</v>
      </c>
      <c r="D56" s="17">
        <v>0</v>
      </c>
      <c r="E56" s="17">
        <v>0</v>
      </c>
      <c r="F56" s="17">
        <v>0</v>
      </c>
      <c r="G56" s="66">
        <f>C56+D56+E56+F56</f>
        <v>0</v>
      </c>
      <c r="H56" s="12"/>
      <c r="I56" s="7"/>
    </row>
    <row r="57" spans="1:9" ht="22.5">
      <c r="A57" s="22">
        <v>3</v>
      </c>
      <c r="B57" s="33" t="s">
        <v>50</v>
      </c>
      <c r="C57" s="34">
        <f>C58+C59+C60+C61+C62+C63+C64</f>
        <v>-3443.27</v>
      </c>
      <c r="D57" s="34">
        <f>D58+D59+D60+D61+D62+D63+D64</f>
        <v>-2513.38</v>
      </c>
      <c r="E57" s="34">
        <f>E58+E59+E60+E61+E62+E63+E64</f>
        <v>-8627.17</v>
      </c>
      <c r="F57" s="34">
        <f>F58+F59+F60+F61+F62+F63+F64</f>
        <v>-42586.53</v>
      </c>
      <c r="G57" s="53">
        <f>G58+G59+G60+G61+G62+G63+G64</f>
        <v>-57170.350000000006</v>
      </c>
      <c r="H57" s="12"/>
      <c r="I57" s="7"/>
    </row>
    <row r="58" spans="1:9" ht="12.75">
      <c r="A58" s="23" t="s">
        <v>51</v>
      </c>
      <c r="B58" s="32" t="s">
        <v>52</v>
      </c>
      <c r="C58" s="79">
        <v>-2934.1</v>
      </c>
      <c r="D58" s="79">
        <v>-1942.33</v>
      </c>
      <c r="E58" s="79">
        <v>-6541.52</v>
      </c>
      <c r="F58" s="79">
        <v>-32579.59</v>
      </c>
      <c r="G58" s="66">
        <f>+C58+D58+E58+F58</f>
        <v>-43997.54</v>
      </c>
      <c r="H58" s="12"/>
      <c r="I58" s="7"/>
    </row>
    <row r="59" spans="1:9" ht="12.75">
      <c r="A59" s="23" t="s">
        <v>53</v>
      </c>
      <c r="B59" s="32" t="s">
        <v>116</v>
      </c>
      <c r="C59" s="79">
        <v>-509.17</v>
      </c>
      <c r="D59" s="79">
        <v>-571.05</v>
      </c>
      <c r="E59" s="79">
        <v>-575.45</v>
      </c>
      <c r="F59" s="79">
        <v>-575.45</v>
      </c>
      <c r="G59" s="66">
        <f aca="true" t="shared" si="3" ref="G59:G64">+C59+D59+E59+F59</f>
        <v>-2231.12</v>
      </c>
      <c r="H59" s="12"/>
      <c r="I59" s="7"/>
    </row>
    <row r="60" spans="1:9" ht="12.75">
      <c r="A60" s="23" t="s">
        <v>54</v>
      </c>
      <c r="B60" s="32" t="s">
        <v>49</v>
      </c>
      <c r="C60" s="17">
        <v>0</v>
      </c>
      <c r="D60" s="17">
        <v>0</v>
      </c>
      <c r="E60" s="17">
        <v>-1510.2</v>
      </c>
      <c r="F60" s="17">
        <v>-9431.49</v>
      </c>
      <c r="G60" s="66">
        <f t="shared" si="3"/>
        <v>-10941.69</v>
      </c>
      <c r="H60" s="12"/>
      <c r="I60" s="7"/>
    </row>
    <row r="61" spans="1:9" ht="12.75">
      <c r="A61" s="23" t="s">
        <v>56</v>
      </c>
      <c r="B61" s="32" t="s">
        <v>55</v>
      </c>
      <c r="C61" s="17">
        <v>0</v>
      </c>
      <c r="D61" s="17">
        <v>0</v>
      </c>
      <c r="E61" s="17">
        <v>0</v>
      </c>
      <c r="F61" s="17">
        <v>0</v>
      </c>
      <c r="G61" s="66">
        <f t="shared" si="3"/>
        <v>0</v>
      </c>
      <c r="H61" s="12"/>
      <c r="I61" s="24"/>
    </row>
    <row r="62" spans="1:9" ht="12.75">
      <c r="A62" s="21"/>
      <c r="B62" s="48" t="s">
        <v>94</v>
      </c>
      <c r="C62" s="17">
        <v>0</v>
      </c>
      <c r="D62" s="17">
        <v>0</v>
      </c>
      <c r="E62" s="17">
        <v>0</v>
      </c>
      <c r="F62" s="17">
        <v>0</v>
      </c>
      <c r="G62" s="66">
        <f t="shared" si="3"/>
        <v>0</v>
      </c>
      <c r="H62" s="12"/>
      <c r="I62" s="7"/>
    </row>
    <row r="63" spans="1:9" ht="12.75">
      <c r="A63" s="21"/>
      <c r="B63" s="48" t="s">
        <v>113</v>
      </c>
      <c r="C63" s="17">
        <v>0</v>
      </c>
      <c r="D63" s="17">
        <v>0</v>
      </c>
      <c r="E63" s="31">
        <v>0</v>
      </c>
      <c r="F63" s="31">
        <v>0</v>
      </c>
      <c r="G63" s="66">
        <f t="shared" si="3"/>
        <v>0</v>
      </c>
      <c r="H63" s="12"/>
      <c r="I63" s="7"/>
    </row>
    <row r="64" spans="1:9" ht="12.75">
      <c r="A64" s="21"/>
      <c r="B64" s="48" t="s">
        <v>114</v>
      </c>
      <c r="C64" s="17">
        <v>0</v>
      </c>
      <c r="D64" s="17">
        <v>0</v>
      </c>
      <c r="E64" s="31">
        <v>0</v>
      </c>
      <c r="F64" s="31">
        <v>0</v>
      </c>
      <c r="G64" s="66">
        <f t="shared" si="3"/>
        <v>0</v>
      </c>
      <c r="H64" s="12"/>
      <c r="I64" s="7"/>
    </row>
    <row r="65" spans="1:9" ht="12.75">
      <c r="A65" s="22">
        <v>4</v>
      </c>
      <c r="B65" s="33" t="s">
        <v>100</v>
      </c>
      <c r="C65" s="34">
        <f>C66+C67+C68+C69</f>
        <v>-1459.4</v>
      </c>
      <c r="D65" s="34">
        <f>D66+D67+D68+D69</f>
        <v>-600</v>
      </c>
      <c r="E65" s="34">
        <f>E66+E67+E68+E69</f>
        <v>-2484.5</v>
      </c>
      <c r="F65" s="34">
        <f>F66+F67+F68+F69</f>
        <v>-2781.41</v>
      </c>
      <c r="G65" s="53">
        <f>G66+G67+G68+G69</f>
        <v>-7325.3099999999995</v>
      </c>
      <c r="H65" s="12"/>
      <c r="I65" s="7"/>
    </row>
    <row r="66" spans="1:9" ht="12.75">
      <c r="A66" s="22"/>
      <c r="B66" s="32" t="s">
        <v>101</v>
      </c>
      <c r="C66" s="79">
        <v>-1459.4</v>
      </c>
      <c r="D66" s="79">
        <v>-600</v>
      </c>
      <c r="E66" s="79">
        <v>-2484.5</v>
      </c>
      <c r="F66" s="79">
        <v>-2781.41</v>
      </c>
      <c r="G66" s="69">
        <f>C66+D66+E66+F66</f>
        <v>-7325.3099999999995</v>
      </c>
      <c r="H66" s="12"/>
      <c r="I66" s="7"/>
    </row>
    <row r="67" spans="1:9" ht="12.75">
      <c r="A67" s="22"/>
      <c r="B67" s="32" t="s">
        <v>102</v>
      </c>
      <c r="C67" s="31">
        <v>0</v>
      </c>
      <c r="D67" s="17">
        <v>0</v>
      </c>
      <c r="E67" s="17">
        <v>0</v>
      </c>
      <c r="F67" s="31">
        <v>0</v>
      </c>
      <c r="G67" s="69">
        <f>C67+D67+E67+F67</f>
        <v>0</v>
      </c>
      <c r="H67" s="12"/>
      <c r="I67" s="7"/>
    </row>
    <row r="68" spans="1:9" ht="12.75">
      <c r="A68" s="22"/>
      <c r="B68" s="32" t="s">
        <v>103</v>
      </c>
      <c r="C68" s="17">
        <v>0</v>
      </c>
      <c r="D68" s="17">
        <v>0</v>
      </c>
      <c r="E68" s="17">
        <v>0</v>
      </c>
      <c r="F68" s="17">
        <v>0</v>
      </c>
      <c r="G68" s="69">
        <f>C68+D68+E68+F68</f>
        <v>0</v>
      </c>
      <c r="H68" s="12"/>
      <c r="I68" s="7"/>
    </row>
    <row r="69" spans="1:9" ht="12.75">
      <c r="A69" s="22"/>
      <c r="B69" s="32" t="s">
        <v>104</v>
      </c>
      <c r="C69" s="31">
        <v>0</v>
      </c>
      <c r="D69" s="31">
        <v>0</v>
      </c>
      <c r="E69" s="31">
        <v>0</v>
      </c>
      <c r="F69" s="31">
        <v>0</v>
      </c>
      <c r="G69" s="69">
        <f>C69+D69+E69+F69</f>
        <v>0</v>
      </c>
      <c r="H69" s="12"/>
      <c r="I69" s="7"/>
    </row>
    <row r="70" spans="1:9" ht="12.75">
      <c r="A70" s="22">
        <v>5</v>
      </c>
      <c r="B70" s="33" t="s">
        <v>57</v>
      </c>
      <c r="C70" s="34">
        <f>C71+C72</f>
        <v>-18479.49</v>
      </c>
      <c r="D70" s="34">
        <f>D71+D72</f>
        <v>-21722.53</v>
      </c>
      <c r="E70" s="34">
        <f>E71+E72</f>
        <v>-34197.7</v>
      </c>
      <c r="F70" s="34">
        <f>F71+F72</f>
        <v>-54615.41</v>
      </c>
      <c r="G70" s="53">
        <f>G71+G72</f>
        <v>-129015.13</v>
      </c>
      <c r="H70" s="12"/>
      <c r="I70" s="7"/>
    </row>
    <row r="71" spans="1:9" ht="12.75">
      <c r="A71" s="23" t="s">
        <v>58</v>
      </c>
      <c r="B71" s="32" t="s">
        <v>59</v>
      </c>
      <c r="C71" s="31">
        <v>-17679.49</v>
      </c>
      <c r="D71" s="31">
        <v>-18472.53</v>
      </c>
      <c r="E71" s="31">
        <v>-29427.7</v>
      </c>
      <c r="F71" s="17">
        <v>-46878.41</v>
      </c>
      <c r="G71" s="66">
        <f>+C71+D71+E71+F71</f>
        <v>-112458.13</v>
      </c>
      <c r="H71" s="12"/>
      <c r="I71" s="7"/>
    </row>
    <row r="72" spans="1:9" ht="12.75">
      <c r="A72" s="23" t="s">
        <v>60</v>
      </c>
      <c r="B72" s="32" t="s">
        <v>61</v>
      </c>
      <c r="C72" s="31">
        <v>-800</v>
      </c>
      <c r="D72" s="31">
        <v>-3250</v>
      </c>
      <c r="E72" s="31">
        <v>-4770</v>
      </c>
      <c r="F72" s="31">
        <v>-7737</v>
      </c>
      <c r="G72" s="66">
        <f>+C72+D72+E72+F72</f>
        <v>-16557</v>
      </c>
      <c r="H72" s="12"/>
      <c r="I72" s="7"/>
    </row>
    <row r="73" spans="1:9" ht="12.75">
      <c r="A73" s="22">
        <v>6</v>
      </c>
      <c r="B73" s="33" t="s">
        <v>105</v>
      </c>
      <c r="C73" s="34">
        <f>C74+C75</f>
        <v>0</v>
      </c>
      <c r="D73" s="34">
        <f>D74+D75</f>
        <v>0</v>
      </c>
      <c r="E73" s="34">
        <f>E74+E75</f>
        <v>-1059.99</v>
      </c>
      <c r="F73" s="34">
        <f>F74+F75</f>
        <v>-1059.99</v>
      </c>
      <c r="G73" s="53">
        <f>G74+G75</f>
        <v>-2119.98</v>
      </c>
      <c r="H73" s="12"/>
      <c r="I73" s="7"/>
    </row>
    <row r="74" spans="1:9" ht="12.75">
      <c r="A74" s="23" t="s">
        <v>62</v>
      </c>
      <c r="B74" s="32" t="s">
        <v>106</v>
      </c>
      <c r="C74" s="31">
        <v>0</v>
      </c>
      <c r="D74" s="31">
        <v>0</v>
      </c>
      <c r="E74" s="31">
        <v>0</v>
      </c>
      <c r="F74" s="31">
        <v>0</v>
      </c>
      <c r="G74" s="66">
        <f>+C74+D74+E74+F74</f>
        <v>0</v>
      </c>
      <c r="H74" s="12"/>
      <c r="I74" s="7"/>
    </row>
    <row r="75" spans="1:9" ht="12.75">
      <c r="A75" s="23" t="s">
        <v>63</v>
      </c>
      <c r="B75" s="32" t="s">
        <v>107</v>
      </c>
      <c r="C75" s="17">
        <v>0</v>
      </c>
      <c r="D75" s="31">
        <v>0</v>
      </c>
      <c r="E75" s="31">
        <v>-1059.99</v>
      </c>
      <c r="F75" s="31">
        <v>-1059.99</v>
      </c>
      <c r="G75" s="66">
        <f>C75+D75+E75+F75</f>
        <v>-2119.98</v>
      </c>
      <c r="H75" s="12"/>
      <c r="I75" s="7"/>
    </row>
    <row r="76" spans="1:9" ht="12.75">
      <c r="A76" s="22">
        <v>7</v>
      </c>
      <c r="B76" s="33" t="s">
        <v>64</v>
      </c>
      <c r="C76" s="34">
        <f>C77</f>
        <v>0</v>
      </c>
      <c r="D76" s="34">
        <f>D77</f>
        <v>-1700</v>
      </c>
      <c r="E76" s="34">
        <f>E77</f>
        <v>-3785.61</v>
      </c>
      <c r="F76" s="34">
        <f>F77</f>
        <v>-42964</v>
      </c>
      <c r="G76" s="53">
        <f>G77</f>
        <v>-48449.61</v>
      </c>
      <c r="H76" s="12"/>
      <c r="I76" s="7"/>
    </row>
    <row r="77" spans="1:9" ht="12.75">
      <c r="A77" s="23" t="s">
        <v>65</v>
      </c>
      <c r="B77" s="32" t="s">
        <v>66</v>
      </c>
      <c r="C77" s="17">
        <v>0</v>
      </c>
      <c r="D77" s="17">
        <v>-1700</v>
      </c>
      <c r="E77" s="17">
        <v>-3785.61</v>
      </c>
      <c r="F77" s="17">
        <v>-42964</v>
      </c>
      <c r="G77" s="66">
        <f>+C77+D77+E77+F77</f>
        <v>-48449.61</v>
      </c>
      <c r="H77" s="12"/>
      <c r="I77" s="7"/>
    </row>
    <row r="78" spans="1:9" ht="12.75">
      <c r="A78" s="22">
        <v>8</v>
      </c>
      <c r="B78" s="33" t="s">
        <v>67</v>
      </c>
      <c r="C78" s="34">
        <f>C79+C80</f>
        <v>-8431.07</v>
      </c>
      <c r="D78" s="34">
        <f>D79+D80</f>
        <v>-5031.07</v>
      </c>
      <c r="E78" s="34">
        <f>E79+E80</f>
        <v>-5031.07</v>
      </c>
      <c r="F78" s="34">
        <f>F79+F80</f>
        <v>-5409.34</v>
      </c>
      <c r="G78" s="53">
        <f>G79+G80</f>
        <v>-23902.55</v>
      </c>
      <c r="H78" s="12"/>
      <c r="I78" s="7"/>
    </row>
    <row r="79" spans="1:9" ht="12.75">
      <c r="A79" s="23" t="s">
        <v>68</v>
      </c>
      <c r="B79" s="32" t="s">
        <v>69</v>
      </c>
      <c r="C79" s="31">
        <v>-8431.07</v>
      </c>
      <c r="D79" s="31">
        <v>-5031.07</v>
      </c>
      <c r="E79" s="31">
        <v>-5031.07</v>
      </c>
      <c r="F79" s="31">
        <v>-5409.34</v>
      </c>
      <c r="G79" s="66">
        <f>+C79+D79+E79+F79</f>
        <v>-23902.55</v>
      </c>
      <c r="H79" s="12"/>
      <c r="I79" s="7"/>
    </row>
    <row r="80" spans="1:9" ht="12.75">
      <c r="A80" s="23" t="s">
        <v>70</v>
      </c>
      <c r="B80" s="32" t="s">
        <v>71</v>
      </c>
      <c r="C80" s="17">
        <v>0</v>
      </c>
      <c r="D80" s="17">
        <v>0</v>
      </c>
      <c r="E80" s="17">
        <v>0</v>
      </c>
      <c r="F80" s="17">
        <v>0</v>
      </c>
      <c r="G80" s="66">
        <f>+C80+D80+E80+F80</f>
        <v>0</v>
      </c>
      <c r="H80" s="12"/>
      <c r="I80" s="7"/>
    </row>
    <row r="81" spans="1:9" ht="12.75">
      <c r="A81" s="22">
        <v>9</v>
      </c>
      <c r="B81" s="33" t="s">
        <v>72</v>
      </c>
      <c r="C81" s="34">
        <f>+C82+C83</f>
        <v>-8359.76</v>
      </c>
      <c r="D81" s="34">
        <f>+D82+D83</f>
        <v>-8359.76</v>
      </c>
      <c r="E81" s="34">
        <f>+E82+E83</f>
        <v>-8359.76</v>
      </c>
      <c r="F81" s="34">
        <f>+F82+F83</f>
        <v>-144802.96</v>
      </c>
      <c r="G81" s="53">
        <f>+G82+G83</f>
        <v>-169882.24</v>
      </c>
      <c r="H81" s="12"/>
      <c r="I81" s="7"/>
    </row>
    <row r="82" spans="1:9" ht="22.5">
      <c r="A82" s="23" t="s">
        <v>73</v>
      </c>
      <c r="B82" s="32" t="s">
        <v>74</v>
      </c>
      <c r="C82" s="17">
        <v>-8359.76</v>
      </c>
      <c r="D82" s="17">
        <v>-8359.76</v>
      </c>
      <c r="E82" s="17">
        <v>-8359.76</v>
      </c>
      <c r="F82" s="17">
        <v>-144802.96</v>
      </c>
      <c r="G82" s="66">
        <f>+C82+D82+E82+F82</f>
        <v>-169882.24</v>
      </c>
      <c r="H82" s="12"/>
      <c r="I82" s="24"/>
    </row>
    <row r="83" spans="1:9" ht="13.5" thickBot="1">
      <c r="A83" s="23" t="s">
        <v>75</v>
      </c>
      <c r="B83" s="75" t="s">
        <v>76</v>
      </c>
      <c r="C83" s="44">
        <v>0</v>
      </c>
      <c r="D83" s="44">
        <v>0</v>
      </c>
      <c r="E83" s="44">
        <v>0</v>
      </c>
      <c r="F83" s="44">
        <v>0</v>
      </c>
      <c r="G83" s="76">
        <f>+C83+D83+E83+F83</f>
        <v>0</v>
      </c>
      <c r="H83" s="12"/>
      <c r="I83" s="7"/>
    </row>
    <row r="84" spans="2:9" ht="12.75">
      <c r="B84" s="54"/>
      <c r="C84" s="55"/>
      <c r="D84" s="55"/>
      <c r="E84" s="55"/>
      <c r="F84" s="55"/>
      <c r="G84" s="56"/>
      <c r="H84" s="9"/>
      <c r="I84" s="7"/>
    </row>
    <row r="85" spans="2:9" ht="12.75">
      <c r="B85" s="40" t="s">
        <v>120</v>
      </c>
      <c r="C85" s="57"/>
      <c r="D85" s="57"/>
      <c r="E85" s="57"/>
      <c r="F85" s="57"/>
      <c r="G85" s="58"/>
      <c r="H85" s="9"/>
      <c r="I85" s="7"/>
    </row>
    <row r="86" spans="2:9" ht="12.75">
      <c r="B86" s="40"/>
      <c r="C86" s="57"/>
      <c r="D86" s="57"/>
      <c r="E86" s="57"/>
      <c r="F86" s="57"/>
      <c r="G86" s="58"/>
      <c r="H86" s="9"/>
      <c r="I86" s="7"/>
    </row>
    <row r="87" spans="2:9" ht="12.75">
      <c r="B87" s="40" t="s">
        <v>77</v>
      </c>
      <c r="C87" s="57"/>
      <c r="D87" s="57"/>
      <c r="E87" s="57"/>
      <c r="F87" s="57"/>
      <c r="G87" s="58"/>
      <c r="H87" s="9"/>
      <c r="I87" s="7"/>
    </row>
    <row r="88" spans="2:9" ht="12.75">
      <c r="B88" s="40"/>
      <c r="C88" s="83"/>
      <c r="D88" s="83"/>
      <c r="E88" s="59"/>
      <c r="F88" s="59"/>
      <c r="G88" s="58"/>
      <c r="H88" s="25"/>
      <c r="I88" s="26"/>
    </row>
    <row r="89" spans="2:9" ht="22.5">
      <c r="B89" s="40" t="s">
        <v>78</v>
      </c>
      <c r="C89" s="83" t="s">
        <v>79</v>
      </c>
      <c r="D89" s="83"/>
      <c r="E89" s="59"/>
      <c r="F89" s="59" t="s">
        <v>80</v>
      </c>
      <c r="G89" s="60"/>
      <c r="H89" s="25"/>
      <c r="I89" s="26"/>
    </row>
    <row r="90" spans="2:9" ht="22.5">
      <c r="B90" s="61" t="s">
        <v>81</v>
      </c>
      <c r="C90" s="84" t="s">
        <v>82</v>
      </c>
      <c r="D90" s="84"/>
      <c r="E90" s="80"/>
      <c r="F90" s="80" t="s">
        <v>83</v>
      </c>
      <c r="G90" s="62"/>
      <c r="H90" s="25"/>
      <c r="I90" s="26"/>
    </row>
    <row r="91" spans="2:9" ht="13.5" thickBot="1">
      <c r="B91" s="63"/>
      <c r="C91" s="81" t="s">
        <v>84</v>
      </c>
      <c r="D91" s="81"/>
      <c r="E91" s="64"/>
      <c r="F91" s="64"/>
      <c r="G91" s="65"/>
      <c r="H91" s="25"/>
      <c r="I91" s="26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spans="3:8" ht="15.75">
      <c r="C96" s="27"/>
      <c r="F96" s="28"/>
      <c r="H96" s="25"/>
    </row>
    <row r="97" ht="15.75">
      <c r="F97" s="28"/>
    </row>
    <row r="98" ht="12.75">
      <c r="B98" s="29"/>
    </row>
    <row r="99" spans="2:3" ht="12.75">
      <c r="B99" s="29"/>
      <c r="C99" s="27"/>
    </row>
    <row r="100" ht="12.75">
      <c r="B100" s="30"/>
    </row>
    <row r="101" ht="12.75">
      <c r="B101" s="30"/>
    </row>
    <row r="102" ht="12.75">
      <c r="B102" s="30"/>
    </row>
  </sheetData>
  <sheetProtection/>
  <mergeCells count="5">
    <mergeCell ref="C91:D91"/>
    <mergeCell ref="B2:G2"/>
    <mergeCell ref="C88:D88"/>
    <mergeCell ref="C89:D89"/>
    <mergeCell ref="C90:D90"/>
  </mergeCells>
  <printOptions/>
  <pageMargins left="0" right="0" top="0" bottom="0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Valdir Anzolim</dc:creator>
  <cp:keywords/>
  <dc:description/>
  <cp:lastModifiedBy>Valdir Anzolim</cp:lastModifiedBy>
  <cp:lastPrinted>2020-10-28T16:56:22Z</cp:lastPrinted>
  <dcterms:created xsi:type="dcterms:W3CDTF">2018-01-05T18:28:07Z</dcterms:created>
  <dcterms:modified xsi:type="dcterms:W3CDTF">2021-01-14T17:23:49Z</dcterms:modified>
  <cp:category/>
  <cp:version/>
  <cp:contentType/>
  <cp:contentStatus/>
</cp:coreProperties>
</file>